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SERV004\redirect$\lucas.meirelles\Downloads\"/>
    </mc:Choice>
  </mc:AlternateContent>
  <bookViews>
    <workbookView xWindow="-120" yWindow="-120" windowWidth="29040" windowHeight="1584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T27" i="1"/>
  <c r="U34" i="1" l="1"/>
  <c r="T32" i="1"/>
  <c r="T28" i="1" l="1"/>
  <c r="T29" i="1"/>
  <c r="T30" i="1"/>
  <c r="T31" i="1"/>
  <c r="T33" i="1"/>
  <c r="T34" i="1" s="1"/>
  <c r="K60" i="1"/>
  <c r="G60" i="1"/>
  <c r="F60" i="1"/>
  <c r="H60" i="1" s="1"/>
  <c r="H59" i="1"/>
  <c r="J59" i="1" s="1"/>
  <c r="L59" i="1" s="1"/>
  <c r="N59" i="1" s="1"/>
  <c r="O59" i="1" s="1"/>
  <c r="T50" i="1" s="1"/>
  <c r="H58" i="1"/>
  <c r="J58" i="1" s="1"/>
  <c r="L58" i="1" s="1"/>
  <c r="N58" i="1" s="1"/>
  <c r="O58" i="1" s="1"/>
  <c r="P58" i="1" s="1"/>
  <c r="H57" i="1"/>
  <c r="J57" i="1" s="1"/>
  <c r="L57" i="1" s="1"/>
  <c r="N57" i="1" s="1"/>
  <c r="O57" i="1" s="1"/>
  <c r="P57" i="1" s="1"/>
  <c r="H55" i="1"/>
  <c r="J55" i="1" s="1"/>
  <c r="L55" i="1" s="1"/>
  <c r="N55" i="1" s="1"/>
  <c r="O55" i="1" s="1"/>
  <c r="P55" i="1" s="1"/>
  <c r="H54" i="1"/>
  <c r="J54" i="1" s="1"/>
  <c r="L54" i="1" s="1"/>
  <c r="N54" i="1" s="1"/>
  <c r="O54" i="1" s="1"/>
  <c r="P54" i="1" s="1"/>
  <c r="H53" i="1"/>
  <c r="J53" i="1" s="1"/>
  <c r="L53" i="1" s="1"/>
  <c r="N53" i="1" s="1"/>
  <c r="O53" i="1" s="1"/>
  <c r="P53" i="1" s="1"/>
  <c r="H52" i="1"/>
  <c r="J52" i="1" s="1"/>
  <c r="L52" i="1" s="1"/>
  <c r="N52" i="1" s="1"/>
  <c r="O52" i="1" s="1"/>
  <c r="P52" i="1" s="1"/>
  <c r="H51" i="1"/>
  <c r="J51" i="1" s="1"/>
  <c r="L51" i="1" s="1"/>
  <c r="N51" i="1" s="1"/>
  <c r="O51" i="1" s="1"/>
  <c r="P51" i="1" s="1"/>
  <c r="H50" i="1"/>
  <c r="J50" i="1" s="1"/>
  <c r="L50" i="1" s="1"/>
  <c r="N50" i="1" s="1"/>
  <c r="O50" i="1" s="1"/>
  <c r="P50" i="1" s="1"/>
  <c r="H49" i="1"/>
  <c r="J49" i="1" s="1"/>
  <c r="L49" i="1" s="1"/>
  <c r="N49" i="1" s="1"/>
  <c r="O49" i="1" s="1"/>
  <c r="P49" i="1" s="1"/>
  <c r="H48" i="1"/>
  <c r="J48" i="1" s="1"/>
  <c r="L48" i="1" s="1"/>
  <c r="N48" i="1" s="1"/>
  <c r="O48" i="1" s="1"/>
  <c r="H47" i="1"/>
  <c r="J47" i="1" s="1"/>
  <c r="T49" i="1" l="1"/>
  <c r="P59" i="1"/>
  <c r="U50" i="1" s="1"/>
  <c r="J60" i="1"/>
  <c r="L47" i="1"/>
  <c r="P48" i="1"/>
  <c r="U49" i="1" s="1"/>
  <c r="L60" i="1" l="1"/>
  <c r="N47" i="1"/>
  <c r="O47" i="1" l="1"/>
  <c r="N60" i="1"/>
  <c r="P47" i="1" l="1"/>
  <c r="U48" i="1" s="1"/>
  <c r="O60" i="1"/>
  <c r="P60" i="1" s="1"/>
  <c r="T48" i="1"/>
  <c r="T51" i="1" s="1"/>
  <c r="U51" i="1" l="1"/>
  <c r="O7" i="1" l="1"/>
  <c r="K18" i="1"/>
  <c r="G18" i="1"/>
  <c r="F18" i="1"/>
  <c r="H17" i="1"/>
  <c r="J17" i="1" s="1"/>
  <c r="L17" i="1" s="1"/>
  <c r="N17" i="1" s="1"/>
  <c r="O17" i="1" s="1"/>
  <c r="H16" i="1"/>
  <c r="J16" i="1" s="1"/>
  <c r="L16" i="1" s="1"/>
  <c r="N16" i="1" s="1"/>
  <c r="O16" i="1" s="1"/>
  <c r="H15" i="1"/>
  <c r="J15" i="1" s="1"/>
  <c r="L15" i="1" s="1"/>
  <c r="N15" i="1" s="1"/>
  <c r="O15" i="1" s="1"/>
  <c r="H14" i="1"/>
  <c r="J14" i="1" s="1"/>
  <c r="L14" i="1" s="1"/>
  <c r="N14" i="1" s="1"/>
  <c r="O14" i="1" s="1"/>
  <c r="H13" i="1"/>
  <c r="J13" i="1" s="1"/>
  <c r="L13" i="1" s="1"/>
  <c r="N13" i="1" s="1"/>
  <c r="O13" i="1" s="1"/>
  <c r="H12" i="1"/>
  <c r="J12" i="1" s="1"/>
  <c r="L12" i="1" s="1"/>
  <c r="N12" i="1" s="1"/>
  <c r="O12" i="1" s="1"/>
  <c r="H11" i="1"/>
  <c r="J11" i="1" s="1"/>
  <c r="L11" i="1" s="1"/>
  <c r="N11" i="1" s="1"/>
  <c r="O11" i="1" s="1"/>
  <c r="H10" i="1"/>
  <c r="J10" i="1" s="1"/>
  <c r="L10" i="1" s="1"/>
  <c r="N10" i="1" s="1"/>
  <c r="O10" i="1" s="1"/>
  <c r="H9" i="1"/>
  <c r="J9" i="1" s="1"/>
  <c r="L9" i="1" s="1"/>
  <c r="N9" i="1" s="1"/>
  <c r="O9" i="1" s="1"/>
  <c r="H8" i="1"/>
  <c r="J8" i="1" s="1"/>
  <c r="L8" i="1" s="1"/>
  <c r="N8" i="1" s="1"/>
  <c r="O8" i="1" s="1"/>
  <c r="H7" i="1"/>
  <c r="J7" i="1" s="1"/>
  <c r="L7" i="1" s="1"/>
  <c r="N7" i="1" s="1"/>
  <c r="H6" i="1"/>
  <c r="J6" i="1" s="1"/>
  <c r="K39" i="1"/>
  <c r="F39" i="1"/>
  <c r="H38" i="1"/>
  <c r="J38" i="1" s="1"/>
  <c r="L38" i="1" s="1"/>
  <c r="N38" i="1" s="1"/>
  <c r="O38" i="1" s="1"/>
  <c r="H37" i="1"/>
  <c r="J37" i="1" s="1"/>
  <c r="L37" i="1" s="1"/>
  <c r="N37" i="1" s="1"/>
  <c r="O37" i="1" s="1"/>
  <c r="H36" i="1"/>
  <c r="J36" i="1" s="1"/>
  <c r="L36" i="1" s="1"/>
  <c r="N36" i="1" s="1"/>
  <c r="H34" i="1"/>
  <c r="J34" i="1" s="1"/>
  <c r="L34" i="1" s="1"/>
  <c r="N34" i="1" s="1"/>
  <c r="O34" i="1" s="1"/>
  <c r="H33" i="1"/>
  <c r="J33" i="1" s="1"/>
  <c r="L33" i="1" s="1"/>
  <c r="N33" i="1" s="1"/>
  <c r="H32" i="1"/>
  <c r="J32" i="1" s="1"/>
  <c r="L32" i="1" s="1"/>
  <c r="N32" i="1" s="1"/>
  <c r="H31" i="1"/>
  <c r="J31" i="1" s="1"/>
  <c r="L31" i="1" s="1"/>
  <c r="N31" i="1" s="1"/>
  <c r="O31" i="1" s="1"/>
  <c r="H30" i="1"/>
  <c r="J30" i="1" s="1"/>
  <c r="L30" i="1" s="1"/>
  <c r="N30" i="1" s="1"/>
  <c r="O30" i="1" s="1"/>
  <c r="H29" i="1"/>
  <c r="J29" i="1" s="1"/>
  <c r="L29" i="1" s="1"/>
  <c r="N29" i="1" s="1"/>
  <c r="H28" i="1"/>
  <c r="J28" i="1" s="1"/>
  <c r="L28" i="1" s="1"/>
  <c r="N28" i="1" s="1"/>
  <c r="O28" i="1" s="1"/>
  <c r="H27" i="1"/>
  <c r="J27" i="1" s="1"/>
  <c r="L27" i="1" s="1"/>
  <c r="N27" i="1" s="1"/>
  <c r="O27" i="1" s="1"/>
  <c r="H26" i="1"/>
  <c r="J26" i="1" s="1"/>
  <c r="H18" i="1" l="1"/>
  <c r="P12" i="1"/>
  <c r="P11" i="1"/>
  <c r="P13" i="1"/>
  <c r="P8" i="1"/>
  <c r="P14" i="1"/>
  <c r="P9" i="1"/>
  <c r="P15" i="1"/>
  <c r="P10" i="1"/>
  <c r="P16" i="1"/>
  <c r="L6" i="1"/>
  <c r="J18" i="1"/>
  <c r="P7" i="1"/>
  <c r="P17" i="1"/>
  <c r="P28" i="1"/>
  <c r="P34" i="1"/>
  <c r="O29" i="1"/>
  <c r="P29" i="1" s="1"/>
  <c r="P31" i="1"/>
  <c r="O33" i="1"/>
  <c r="P33" i="1" s="1"/>
  <c r="H39" i="1"/>
  <c r="O32" i="1"/>
  <c r="P32" i="1" s="1"/>
  <c r="O36" i="1"/>
  <c r="P36" i="1" s="1"/>
  <c r="P37" i="1"/>
  <c r="P30" i="1"/>
  <c r="P38" i="1"/>
  <c r="L26" i="1"/>
  <c r="J39" i="1"/>
  <c r="P27" i="1"/>
  <c r="N6" i="1" l="1"/>
  <c r="O6" i="1" s="1"/>
  <c r="L18" i="1"/>
  <c r="L39" i="1"/>
  <c r="N26" i="1"/>
  <c r="O26" i="1" s="1"/>
  <c r="N18" i="1" l="1"/>
  <c r="N39" i="1"/>
  <c r="O18" i="1" l="1"/>
  <c r="P6" i="1"/>
  <c r="O39" i="1"/>
  <c r="P26" i="1"/>
  <c r="P18" i="1" l="1"/>
  <c r="P39" i="1"/>
  <c r="W48" i="1" l="1"/>
  <c r="W30" i="1"/>
  <c r="W27" i="1"/>
  <c r="W34" i="1"/>
  <c r="W31" i="1"/>
  <c r="W28" i="1"/>
  <c r="W32" i="1"/>
  <c r="W33" i="1"/>
  <c r="W49" i="1"/>
  <c r="W50" i="1"/>
  <c r="W29" i="1"/>
  <c r="W51" i="1"/>
</calcChain>
</file>

<file path=xl/sharedStrings.xml><?xml version="1.0" encoding="utf-8"?>
<sst xmlns="http://schemas.openxmlformats.org/spreadsheetml/2006/main" count="149" uniqueCount="66">
  <si>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</si>
  <si>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</si>
  <si>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</si>
  <si>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</si>
  <si>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</si>
  <si>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</si>
  <si>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</si>
  <si>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</si>
  <si>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</si>
  <si>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</si>
  <si>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</si>
  <si>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Mês</t>
  </si>
  <si>
    <t>Nº dias no mês</t>
  </si>
  <si>
    <t>(a)</t>
  </si>
  <si>
    <t>Nº dias final de semana e feriado</t>
  </si>
  <si>
    <t>(b)</t>
  </si>
  <si>
    <t>Nº dias úteis</t>
  </si>
  <si>
    <t>(c) = (a-b)</t>
  </si>
  <si>
    <t>Nº serv. UECI</t>
  </si>
  <si>
    <t>(d)</t>
  </si>
  <si>
    <t>Nº dias total</t>
  </si>
  <si>
    <t>(e) = (c x d)</t>
  </si>
  <si>
    <t>Nº dias úteis de férias</t>
  </si>
  <si>
    <t>(f)</t>
  </si>
  <si>
    <t>Nº dias disponíveis</t>
  </si>
  <si>
    <t>(g) = (e-f)</t>
  </si>
  <si>
    <t>Carga horária diária</t>
  </si>
  <si>
    <t>(h)</t>
  </si>
  <si>
    <t>Total de horas</t>
  </si>
  <si>
    <t>(i) = (g x h)</t>
  </si>
  <si>
    <t>Horas disponíveis</t>
  </si>
  <si>
    <t>Total</t>
  </si>
  <si>
    <t>Abr</t>
  </si>
  <si>
    <t>Dias disponíveis por mês</t>
  </si>
  <si>
    <t>Atividades do RELUCI</t>
  </si>
  <si>
    <t>Horas Disponíveis</t>
  </si>
  <si>
    <t>Quantidade de Dias</t>
  </si>
  <si>
    <t>Período de Trabalho</t>
  </si>
  <si>
    <t>(j)=(i x 25%)</t>
  </si>
  <si>
    <t>(k) = (j / h)</t>
  </si>
  <si>
    <t>(j)=(i x 100%)</t>
  </si>
  <si>
    <t>(j)=(i x 75%)</t>
  </si>
  <si>
    <t>Nos meses de Janeiro a Março de 2022, considerando o fechamento do RELUCI, somente são disponibilizadas 25% das horas totais.</t>
  </si>
  <si>
    <t>Planejamento</t>
  </si>
  <si>
    <t>Execução das ações de controle interno</t>
  </si>
  <si>
    <t>Elaboração e revisão do RELUCI</t>
  </si>
  <si>
    <t>Atividades de Controle Interno</t>
  </si>
  <si>
    <t>Percentual do Total</t>
  </si>
  <si>
    <t>a. Coordenar, orientar e executar as atividades de controle interno</t>
  </si>
  <si>
    <t>b. Impulsionar a elaboração das Normas de Procedimento</t>
  </si>
  <si>
    <t>c. Supervisionar e monitorar os controles interno de gestão</t>
  </si>
  <si>
    <t>d. Acompanhar a análise de riscos efetuada pelos gestores de áreas</t>
  </si>
  <si>
    <t>e. Acompanhar a execução das medidas de compliance</t>
  </si>
  <si>
    <t>g. Outras ações determinadas pela alta gestão</t>
  </si>
  <si>
    <t>Nos meses de Janeiro a Março de 2022, considerando o fechamento do RELUCI, são disponibilizadas 75% das horas totais.</t>
  </si>
  <si>
    <t>f. Elaborar RELUCI (já previsto no Plano de Ação Anual – RELUCI 2023</t>
  </si>
  <si>
    <t>TABELA 01 – CÁLCULO DE HORAS DISPONÍVEIS TOTAIS – EXERCÍCIO 2024</t>
  </si>
  <si>
    <t>TABELA 02 – CÁLCULO DE HORAS DISPONÍVEIS – ATIVIDADES DE CONTROLE INTERNO 2024</t>
  </si>
  <si>
    <t>TABELA 03 – CÁLCULO DE HORAS DISPONÍVEIS – RELUCI 2024</t>
  </si>
  <si>
    <t>Entre abril/2024 e março/2025</t>
  </si>
  <si>
    <t>Entre maio/2024 e março/2025</t>
  </si>
  <si>
    <t>Julho e novembro/2024</t>
  </si>
  <si>
    <t>Junho e outubro/2024</t>
  </si>
  <si>
    <t>Em abril/2024</t>
  </si>
  <si>
    <t>Entre maio/2024 e janeiro/2025</t>
  </si>
  <si>
    <t>Em 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</si>
</sst>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9" fontId="0" fillId="0" borderId="0" xfId="1" applyFont="1"/>
    <xf numFmtId="164" fontId="2" fillId="0" borderId="2" xfId="0" applyNumberFormat="1" applyFont="1" applyBorder="1" applyAlignment="1">
      <alignment horizontal="center" vertical="center" wrapText="1"/>
    </xf>
    <xf numFmtId="9" fontId="0" fillId="0" borderId="0" xfId="1" applyFont="1" applyBorder="1"/>
    <xf numFmtId="0" fontId="0" fillId="0" borderId="0" xfId="0" applyBorder="1"/>
    <xf numFmtId="165" fontId="0" fillId="0" borderId="0" xfId="1" applyNumberFormat="1" applyFont="1" applyBorder="1"/>
    <xf numFmtId="164" fontId="0" fillId="0" borderId="0" xfId="0" applyNumberForma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0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10" fontId="0" fillId="0" borderId="0" xfId="1" applyNumberFormat="1" applyFont="1"/>
    <xf numFmtId="165" fontId="0" fillId="0" borderId="0" xfId="0" applyNumberForma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Y60"/>
  <sheetViews>
    <sheetView tabSelected="1" workbookViewId="0">
      <selection activeCell="J62" sqref="J62"/>
    </sheetView>
  </sheetViews>
  <sheetFormatPr defaultRowHeight="15" x14ac:dyDescent="0.25"/>
  <cols>
    <col min="16" max="16" width="9.140625" style="9"/>
    <col min="17" max="17" width="9.140625" style="10"/>
    <col min="19" max="19" width="25.140625" bestFit="1" customWidth="1"/>
    <col min="20" max="20" width="13.140625" bestFit="1" customWidth="1"/>
    <col min="21" max="21" width="13.85546875" bestFit="1" customWidth="1"/>
    <col min="22" max="22" width="21.85546875" bestFit="1" customWidth="1"/>
    <col min="23" max="23" width="14.28515625" bestFit="1" customWidth="1"/>
  </cols>
  <sheetData>
    <row r="2" spans="5:24" x14ac:dyDescent="0.25">
      <c r="E2" s="43" t="s">
        <v>56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5:24" ht="15.75" thickBot="1" x14ac:dyDescent="0.3">
      <c r="R3" s="26"/>
      <c r="S3" s="26"/>
      <c r="T3" s="26"/>
      <c r="U3" s="26"/>
      <c r="V3" s="26"/>
      <c r="W3" s="26"/>
      <c r="X3" s="26"/>
    </row>
    <row r="4" spans="5:24" ht="38.25" x14ac:dyDescent="0.25">
      <c r="E4" s="3" t="s">
        <v>11</v>
      </c>
      <c r="F4" s="4" t="s">
        <v>12</v>
      </c>
      <c r="G4" s="4" t="s">
        <v>14</v>
      </c>
      <c r="H4" s="4" t="s">
        <v>16</v>
      </c>
      <c r="I4" s="4" t="s">
        <v>18</v>
      </c>
      <c r="J4" s="7" t="s">
        <v>20</v>
      </c>
      <c r="K4" s="7" t="s">
        <v>22</v>
      </c>
      <c r="L4" s="7" t="s">
        <v>24</v>
      </c>
      <c r="M4" s="7" t="s">
        <v>26</v>
      </c>
      <c r="N4" s="7" t="s">
        <v>28</v>
      </c>
      <c r="O4" s="7" t="s">
        <v>30</v>
      </c>
      <c r="P4" s="7" t="s">
        <v>33</v>
      </c>
      <c r="R4" s="26"/>
      <c r="S4" s="26"/>
      <c r="T4" s="26"/>
      <c r="U4" s="26"/>
      <c r="V4" s="26"/>
      <c r="W4" s="26"/>
      <c r="X4" s="26"/>
    </row>
    <row r="5" spans="5:24" ht="15.75" thickBot="1" x14ac:dyDescent="0.3">
      <c r="E5" s="8"/>
      <c r="F5" s="5" t="s">
        <v>13</v>
      </c>
      <c r="G5" s="6" t="s">
        <v>15</v>
      </c>
      <c r="H5" s="5" t="s">
        <v>17</v>
      </c>
      <c r="I5" s="5" t="s">
        <v>19</v>
      </c>
      <c r="J5" s="5" t="s">
        <v>21</v>
      </c>
      <c r="K5" s="5" t="s">
        <v>23</v>
      </c>
      <c r="L5" s="5" t="s">
        <v>25</v>
      </c>
      <c r="M5" s="5" t="s">
        <v>27</v>
      </c>
      <c r="N5" s="5" t="s">
        <v>29</v>
      </c>
      <c r="O5" s="5" t="s">
        <v>40</v>
      </c>
      <c r="P5" s="5" t="s">
        <v>39</v>
      </c>
      <c r="Q5" s="12"/>
      <c r="R5" s="26"/>
      <c r="S5" s="26"/>
      <c r="T5" s="26"/>
      <c r="U5" s="26"/>
      <c r="V5" s="26"/>
      <c r="W5" s="26"/>
      <c r="X5" s="26"/>
    </row>
    <row r="6" spans="5:24" ht="15.75" thickBot="1" x14ac:dyDescent="0.3">
      <c r="E6" s="1" t="s">
        <v>32</v>
      </c>
      <c r="F6" s="2">
        <v>30</v>
      </c>
      <c r="G6" s="2">
        <v>9</v>
      </c>
      <c r="H6" s="2">
        <f t="shared" ref="H6" si="0">F6-G6</f>
        <v>21</v>
      </c>
      <c r="I6" s="2">
        <v>1</v>
      </c>
      <c r="J6" s="2">
        <f t="shared" ref="J6" si="1">H6*I6</f>
        <v>21</v>
      </c>
      <c r="K6" s="2">
        <v>0</v>
      </c>
      <c r="L6" s="2">
        <f t="shared" ref="L6" si="2">J6-K6</f>
        <v>21</v>
      </c>
      <c r="M6" s="2">
        <v>8</v>
      </c>
      <c r="N6" s="2">
        <f t="shared" ref="N6" si="3">L6*M6</f>
        <v>168</v>
      </c>
      <c r="O6" s="11">
        <f>N6*100/100</f>
        <v>168</v>
      </c>
      <c r="P6" s="11">
        <f>O6/8</f>
        <v>21</v>
      </c>
      <c r="Q6" s="15"/>
      <c r="R6" s="27"/>
      <c r="S6" s="28"/>
      <c r="T6" s="28"/>
      <c r="U6" s="28"/>
      <c r="V6" s="28"/>
      <c r="W6" s="28"/>
      <c r="X6" s="26"/>
    </row>
    <row r="7" spans="5:24" ht="15.75" thickBot="1" x14ac:dyDescent="0.3">
      <c r="E7" s="1" t="s">
        <v>0</v>
      </c>
      <c r="F7" s="2">
        <v>31</v>
      </c>
      <c r="G7" s="2">
        <v>13</v>
      </c>
      <c r="H7" s="2">
        <f>F7-G7</f>
        <v>18</v>
      </c>
      <c r="I7" s="2">
        <v>1</v>
      </c>
      <c r="J7" s="2">
        <f>H7*I7</f>
        <v>18</v>
      </c>
      <c r="K7" s="2">
        <v>0</v>
      </c>
      <c r="L7" s="2">
        <f>J7-K7</f>
        <v>18</v>
      </c>
      <c r="M7" s="2">
        <v>8</v>
      </c>
      <c r="N7" s="2">
        <f>L7*M7</f>
        <v>144</v>
      </c>
      <c r="O7" s="11">
        <f t="shared" ref="O7:O17" si="4">N7*100/100</f>
        <v>144</v>
      </c>
      <c r="P7" s="11">
        <f t="shared" ref="P7:P14" si="5">O7/8</f>
        <v>18</v>
      </c>
      <c r="Q7" s="15"/>
      <c r="R7" s="27"/>
      <c r="S7" s="29"/>
      <c r="T7" s="30"/>
      <c r="U7" s="30"/>
      <c r="V7" s="31"/>
      <c r="W7" s="32"/>
      <c r="X7" s="26"/>
    </row>
    <row r="8" spans="5:24" ht="15.75" thickBot="1" x14ac:dyDescent="0.3">
      <c r="E8" s="1" t="s">
        <v>1</v>
      </c>
      <c r="F8" s="2">
        <v>30</v>
      </c>
      <c r="G8" s="2">
        <v>10</v>
      </c>
      <c r="H8" s="2">
        <f t="shared" ref="H8:H14" si="6">F8-G8</f>
        <v>20</v>
      </c>
      <c r="I8" s="2">
        <v>1</v>
      </c>
      <c r="J8" s="2">
        <f t="shared" ref="J8:J14" si="7">H8*I8</f>
        <v>20</v>
      </c>
      <c r="K8" s="2">
        <v>0</v>
      </c>
      <c r="L8" s="2">
        <f t="shared" ref="L8:L14" si="8">J8-K8</f>
        <v>20</v>
      </c>
      <c r="M8" s="2">
        <v>8</v>
      </c>
      <c r="N8" s="2">
        <f t="shared" ref="N8:N14" si="9">L8*M8</f>
        <v>160</v>
      </c>
      <c r="O8" s="11">
        <f t="shared" si="4"/>
        <v>160</v>
      </c>
      <c r="P8" s="11">
        <f t="shared" si="5"/>
        <v>20</v>
      </c>
      <c r="Q8" s="15"/>
      <c r="R8" s="27"/>
      <c r="S8" s="29"/>
      <c r="T8" s="30"/>
      <c r="U8" s="30"/>
      <c r="V8" s="33"/>
      <c r="W8" s="32"/>
      <c r="X8" s="26"/>
    </row>
    <row r="9" spans="5:24" ht="15.75" thickBot="1" x14ac:dyDescent="0.3">
      <c r="E9" s="1" t="s">
        <v>2</v>
      </c>
      <c r="F9" s="2">
        <v>31</v>
      </c>
      <c r="G9" s="2">
        <v>8</v>
      </c>
      <c r="H9" s="2">
        <f t="shared" si="6"/>
        <v>23</v>
      </c>
      <c r="I9" s="2">
        <v>1</v>
      </c>
      <c r="J9" s="2">
        <f t="shared" si="7"/>
        <v>23</v>
      </c>
      <c r="K9" s="2">
        <v>0</v>
      </c>
      <c r="L9" s="2">
        <f t="shared" si="8"/>
        <v>23</v>
      </c>
      <c r="M9" s="2">
        <v>8</v>
      </c>
      <c r="N9" s="2">
        <f t="shared" si="9"/>
        <v>184</v>
      </c>
      <c r="O9" s="11">
        <f t="shared" si="4"/>
        <v>184</v>
      </c>
      <c r="P9" s="11">
        <f t="shared" si="5"/>
        <v>23</v>
      </c>
      <c r="Q9" s="15"/>
      <c r="R9" s="27"/>
      <c r="S9" s="29"/>
      <c r="T9" s="30"/>
      <c r="U9" s="30"/>
      <c r="V9" s="33"/>
      <c r="W9" s="32"/>
      <c r="X9" s="26"/>
    </row>
    <row r="10" spans="5:24" ht="15.75" thickBot="1" x14ac:dyDescent="0.3">
      <c r="E10" s="1" t="s">
        <v>3</v>
      </c>
      <c r="F10" s="2">
        <v>31</v>
      </c>
      <c r="G10" s="2">
        <v>9</v>
      </c>
      <c r="H10" s="2">
        <f t="shared" si="6"/>
        <v>22</v>
      </c>
      <c r="I10" s="2">
        <v>1</v>
      </c>
      <c r="J10" s="2">
        <f t="shared" si="7"/>
        <v>22</v>
      </c>
      <c r="K10" s="2">
        <v>0</v>
      </c>
      <c r="L10" s="2">
        <f t="shared" si="8"/>
        <v>22</v>
      </c>
      <c r="M10" s="2">
        <v>8</v>
      </c>
      <c r="N10" s="2">
        <f t="shared" si="9"/>
        <v>176</v>
      </c>
      <c r="O10" s="11">
        <f t="shared" si="4"/>
        <v>176</v>
      </c>
      <c r="P10" s="11">
        <f t="shared" si="5"/>
        <v>22</v>
      </c>
      <c r="Q10" s="15"/>
      <c r="R10" s="27"/>
      <c r="S10" s="29"/>
      <c r="T10" s="30"/>
      <c r="U10" s="30"/>
      <c r="V10" s="33"/>
      <c r="W10" s="32"/>
      <c r="X10" s="26"/>
    </row>
    <row r="11" spans="5:24" ht="15.75" thickBot="1" x14ac:dyDescent="0.3">
      <c r="E11" s="1" t="s">
        <v>4</v>
      </c>
      <c r="F11" s="2">
        <v>30</v>
      </c>
      <c r="G11" s="2">
        <v>9</v>
      </c>
      <c r="H11" s="2">
        <f t="shared" si="6"/>
        <v>21</v>
      </c>
      <c r="I11" s="2">
        <v>1</v>
      </c>
      <c r="J11" s="2">
        <f t="shared" si="7"/>
        <v>21</v>
      </c>
      <c r="K11" s="2">
        <v>0</v>
      </c>
      <c r="L11" s="2">
        <f t="shared" si="8"/>
        <v>21</v>
      </c>
      <c r="M11" s="2">
        <v>8</v>
      </c>
      <c r="N11" s="2">
        <f t="shared" si="9"/>
        <v>168</v>
      </c>
      <c r="O11" s="11">
        <f t="shared" si="4"/>
        <v>168</v>
      </c>
      <c r="P11" s="11">
        <f t="shared" si="5"/>
        <v>21</v>
      </c>
      <c r="Q11" s="15"/>
      <c r="R11" s="27"/>
      <c r="S11" s="29"/>
      <c r="T11" s="30"/>
      <c r="U11" s="30"/>
      <c r="V11" s="33"/>
      <c r="W11" s="32"/>
      <c r="X11" s="26"/>
    </row>
    <row r="12" spans="5:24" ht="15.75" thickBot="1" x14ac:dyDescent="0.3">
      <c r="E12" s="1" t="s">
        <v>5</v>
      </c>
      <c r="F12" s="2">
        <v>31</v>
      </c>
      <c r="G12" s="2">
        <v>9</v>
      </c>
      <c r="H12" s="2">
        <f t="shared" si="6"/>
        <v>22</v>
      </c>
      <c r="I12" s="2">
        <v>1</v>
      </c>
      <c r="J12" s="2">
        <f t="shared" si="7"/>
        <v>22</v>
      </c>
      <c r="K12" s="2">
        <v>0</v>
      </c>
      <c r="L12" s="2">
        <f t="shared" si="8"/>
        <v>22</v>
      </c>
      <c r="M12" s="2">
        <v>8</v>
      </c>
      <c r="N12" s="2">
        <f t="shared" si="9"/>
        <v>176</v>
      </c>
      <c r="O12" s="11">
        <f t="shared" si="4"/>
        <v>176</v>
      </c>
      <c r="P12" s="11">
        <f t="shared" si="5"/>
        <v>22</v>
      </c>
      <c r="Q12" s="15"/>
      <c r="R12" s="27"/>
      <c r="S12" s="29"/>
      <c r="T12" s="30"/>
      <c r="U12" s="30"/>
      <c r="V12" s="33"/>
      <c r="W12" s="32"/>
      <c r="X12" s="26"/>
    </row>
    <row r="13" spans="5:24" ht="15.75" thickBot="1" x14ac:dyDescent="0.3">
      <c r="E13" s="1" t="s">
        <v>6</v>
      </c>
      <c r="F13" s="2">
        <v>30</v>
      </c>
      <c r="G13" s="2">
        <v>11</v>
      </c>
      <c r="H13" s="2">
        <f t="shared" si="6"/>
        <v>19</v>
      </c>
      <c r="I13" s="2">
        <v>1</v>
      </c>
      <c r="J13" s="2">
        <f t="shared" si="7"/>
        <v>19</v>
      </c>
      <c r="K13" s="2">
        <v>0</v>
      </c>
      <c r="L13" s="2">
        <f t="shared" si="8"/>
        <v>19</v>
      </c>
      <c r="M13" s="2">
        <v>8</v>
      </c>
      <c r="N13" s="2">
        <f t="shared" si="9"/>
        <v>152</v>
      </c>
      <c r="O13" s="11">
        <f t="shared" si="4"/>
        <v>152</v>
      </c>
      <c r="P13" s="11">
        <f t="shared" si="5"/>
        <v>19</v>
      </c>
      <c r="Q13" s="15"/>
      <c r="R13" s="27"/>
      <c r="S13" s="29"/>
      <c r="T13" s="30"/>
      <c r="U13" s="30"/>
      <c r="V13" s="33"/>
      <c r="W13" s="32"/>
      <c r="X13" s="26"/>
    </row>
    <row r="14" spans="5:24" ht="15.75" thickBot="1" x14ac:dyDescent="0.3">
      <c r="E14" s="1" t="s">
        <v>7</v>
      </c>
      <c r="F14" s="2">
        <v>31</v>
      </c>
      <c r="G14" s="2">
        <v>12</v>
      </c>
      <c r="H14" s="2">
        <f t="shared" si="6"/>
        <v>19</v>
      </c>
      <c r="I14" s="2">
        <v>1</v>
      </c>
      <c r="J14" s="2">
        <f t="shared" si="7"/>
        <v>19</v>
      </c>
      <c r="K14" s="2">
        <v>0</v>
      </c>
      <c r="L14" s="2">
        <f t="shared" si="8"/>
        <v>19</v>
      </c>
      <c r="M14" s="2">
        <v>8</v>
      </c>
      <c r="N14" s="2">
        <f t="shared" si="9"/>
        <v>152</v>
      </c>
      <c r="O14" s="11">
        <f t="shared" si="4"/>
        <v>152</v>
      </c>
      <c r="P14" s="11">
        <f t="shared" si="5"/>
        <v>19</v>
      </c>
      <c r="Q14" s="15"/>
      <c r="R14" s="27"/>
      <c r="S14" s="28"/>
      <c r="T14" s="34"/>
      <c r="U14" s="34"/>
      <c r="V14" s="28"/>
      <c r="W14" s="35"/>
      <c r="X14" s="26"/>
    </row>
    <row r="15" spans="5:24" ht="15.75" thickBot="1" x14ac:dyDescent="0.3">
      <c r="E15" s="1" t="s">
        <v>8</v>
      </c>
      <c r="F15" s="2">
        <v>31</v>
      </c>
      <c r="G15" s="2">
        <v>9</v>
      </c>
      <c r="H15" s="2">
        <f t="shared" ref="H15:H18" si="10">F15-G15</f>
        <v>22</v>
      </c>
      <c r="I15" s="2">
        <v>1</v>
      </c>
      <c r="J15" s="2">
        <f t="shared" ref="J15:J17" si="11">H15*I15</f>
        <v>22</v>
      </c>
      <c r="K15" s="2">
        <v>0</v>
      </c>
      <c r="L15" s="2">
        <f t="shared" ref="L15:L17" si="12">J15-K15</f>
        <v>22</v>
      </c>
      <c r="M15" s="2">
        <v>8</v>
      </c>
      <c r="N15" s="2">
        <f t="shared" ref="N15:N17" si="13">L15*M15</f>
        <v>176</v>
      </c>
      <c r="O15" s="11">
        <f t="shared" si="4"/>
        <v>176</v>
      </c>
      <c r="P15" s="11">
        <f t="shared" ref="P15:P17" si="14">O15/8</f>
        <v>22</v>
      </c>
      <c r="Q15" s="15"/>
      <c r="R15" s="27"/>
      <c r="S15" s="26"/>
      <c r="T15" s="26"/>
      <c r="U15" s="26"/>
      <c r="V15" s="26"/>
      <c r="W15" s="26"/>
      <c r="X15" s="26"/>
    </row>
    <row r="16" spans="5:24" ht="15.75" thickBot="1" x14ac:dyDescent="0.3">
      <c r="E16" s="1" t="s">
        <v>9</v>
      </c>
      <c r="F16" s="2">
        <v>29</v>
      </c>
      <c r="G16" s="2">
        <v>11</v>
      </c>
      <c r="H16" s="2">
        <f t="shared" si="10"/>
        <v>18</v>
      </c>
      <c r="I16" s="2">
        <v>1</v>
      </c>
      <c r="J16" s="2">
        <f t="shared" si="11"/>
        <v>18</v>
      </c>
      <c r="K16" s="2">
        <v>0</v>
      </c>
      <c r="L16" s="2">
        <f t="shared" si="12"/>
        <v>18</v>
      </c>
      <c r="M16" s="2">
        <v>8</v>
      </c>
      <c r="N16" s="2">
        <f t="shared" si="13"/>
        <v>144</v>
      </c>
      <c r="O16" s="11">
        <f t="shared" si="4"/>
        <v>144</v>
      </c>
      <c r="P16" s="11">
        <f t="shared" si="14"/>
        <v>18</v>
      </c>
      <c r="Q16" s="15"/>
      <c r="R16" s="27"/>
      <c r="S16" s="26"/>
      <c r="T16" s="26"/>
      <c r="U16" s="26"/>
      <c r="V16" s="26"/>
      <c r="W16" s="26"/>
      <c r="X16" s="26"/>
    </row>
    <row r="17" spans="5:25" ht="15.75" thickBot="1" x14ac:dyDescent="0.3">
      <c r="E17" s="1" t="s">
        <v>10</v>
      </c>
      <c r="F17" s="2">
        <v>31</v>
      </c>
      <c r="G17" s="2">
        <v>10</v>
      </c>
      <c r="H17" s="2">
        <f t="shared" si="10"/>
        <v>21</v>
      </c>
      <c r="I17" s="2">
        <v>1</v>
      </c>
      <c r="J17" s="2">
        <f t="shared" si="11"/>
        <v>21</v>
      </c>
      <c r="K17" s="2">
        <v>0</v>
      </c>
      <c r="L17" s="2">
        <f t="shared" si="12"/>
        <v>21</v>
      </c>
      <c r="M17" s="2">
        <v>8</v>
      </c>
      <c r="N17" s="2">
        <f t="shared" si="13"/>
        <v>168</v>
      </c>
      <c r="O17" s="11">
        <f t="shared" si="4"/>
        <v>168</v>
      </c>
      <c r="P17" s="11">
        <f t="shared" si="14"/>
        <v>21</v>
      </c>
      <c r="Q17" s="15"/>
      <c r="R17" s="27"/>
      <c r="S17" s="26"/>
      <c r="T17" s="26"/>
      <c r="U17" s="26"/>
      <c r="V17" s="26"/>
      <c r="W17" s="26"/>
      <c r="X17" s="26"/>
    </row>
    <row r="18" spans="5:25" ht="15.75" thickBot="1" x14ac:dyDescent="0.3">
      <c r="E18" s="1" t="s">
        <v>31</v>
      </c>
      <c r="F18" s="2">
        <f>SUM(F6:F17)</f>
        <v>366</v>
      </c>
      <c r="G18" s="2">
        <f>SUM(G6:G17)</f>
        <v>120</v>
      </c>
      <c r="H18" s="2">
        <f t="shared" si="10"/>
        <v>246</v>
      </c>
      <c r="I18" s="2">
        <v>1</v>
      </c>
      <c r="J18" s="2">
        <f>SUM(J6:J17)</f>
        <v>246</v>
      </c>
      <c r="K18" s="2">
        <f>SUM(K6:K17)</f>
        <v>0</v>
      </c>
      <c r="L18" s="2">
        <f>SUM(L6:L17)</f>
        <v>246</v>
      </c>
      <c r="M18" s="2">
        <v>8</v>
      </c>
      <c r="N18" s="2">
        <f>SUM(N6:N17)</f>
        <v>1968</v>
      </c>
      <c r="O18" s="11">
        <f>SUM(O6:O17)</f>
        <v>1968</v>
      </c>
      <c r="P18" s="11">
        <f>O18/8</f>
        <v>246</v>
      </c>
      <c r="Q18" s="15"/>
      <c r="R18" s="27"/>
      <c r="S18" s="26"/>
      <c r="T18" s="26"/>
      <c r="U18" s="26"/>
      <c r="V18" s="26"/>
      <c r="W18" s="26"/>
      <c r="X18" s="26"/>
    </row>
    <row r="19" spans="5:25" x14ac:dyDescent="0.25">
      <c r="R19" s="26"/>
      <c r="S19" s="26"/>
      <c r="T19" s="26"/>
      <c r="U19" s="26"/>
      <c r="V19" s="26"/>
      <c r="W19" s="26"/>
      <c r="X19" s="26"/>
    </row>
    <row r="20" spans="5:25" x14ac:dyDescent="0.25">
      <c r="R20" s="26"/>
      <c r="S20" s="26"/>
      <c r="T20" s="26"/>
      <c r="U20" s="26"/>
      <c r="V20" s="26"/>
      <c r="W20" s="26"/>
      <c r="X20" s="26"/>
    </row>
    <row r="21" spans="5:25" x14ac:dyDescent="0.25">
      <c r="R21" s="26"/>
      <c r="S21" s="26"/>
      <c r="T21" s="26"/>
      <c r="U21" s="26"/>
      <c r="V21" s="26"/>
      <c r="W21" s="26"/>
      <c r="X21" s="26"/>
    </row>
    <row r="22" spans="5:25" x14ac:dyDescent="0.25">
      <c r="E22" s="43" t="s">
        <v>57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R22" s="26"/>
      <c r="S22" s="26"/>
      <c r="T22" s="26"/>
      <c r="U22" s="26"/>
      <c r="V22" s="26"/>
      <c r="W22" s="26"/>
      <c r="X22" s="26"/>
    </row>
    <row r="23" spans="5:25" ht="15.75" thickBot="1" x14ac:dyDescent="0.3"/>
    <row r="24" spans="5:25" ht="38.25" x14ac:dyDescent="0.25">
      <c r="E24" s="3" t="s">
        <v>11</v>
      </c>
      <c r="F24" s="4" t="s">
        <v>12</v>
      </c>
      <c r="G24" s="4" t="s">
        <v>14</v>
      </c>
      <c r="H24" s="4" t="s">
        <v>16</v>
      </c>
      <c r="I24" s="4" t="s">
        <v>18</v>
      </c>
      <c r="J24" s="7" t="s">
        <v>20</v>
      </c>
      <c r="K24" s="7" t="s">
        <v>22</v>
      </c>
      <c r="L24" s="7" t="s">
        <v>24</v>
      </c>
      <c r="M24" s="7" t="s">
        <v>26</v>
      </c>
      <c r="N24" s="7" t="s">
        <v>28</v>
      </c>
      <c r="O24" s="7" t="s">
        <v>30</v>
      </c>
      <c r="P24" s="7" t="s">
        <v>33</v>
      </c>
    </row>
    <row r="25" spans="5:25" ht="15.75" thickBot="1" x14ac:dyDescent="0.3">
      <c r="E25" s="8"/>
      <c r="F25" s="5" t="s">
        <v>13</v>
      </c>
      <c r="G25" s="6" t="s">
        <v>15</v>
      </c>
      <c r="H25" s="5" t="s">
        <v>17</v>
      </c>
      <c r="I25" s="5" t="s">
        <v>19</v>
      </c>
      <c r="J25" s="5" t="s">
        <v>21</v>
      </c>
      <c r="K25" s="5" t="s">
        <v>23</v>
      </c>
      <c r="L25" s="5" t="s">
        <v>25</v>
      </c>
      <c r="M25" s="5" t="s">
        <v>27</v>
      </c>
      <c r="N25" s="5" t="s">
        <v>29</v>
      </c>
      <c r="O25" s="5" t="s">
        <v>41</v>
      </c>
      <c r="P25" s="5" t="s">
        <v>39</v>
      </c>
      <c r="Q25" s="12"/>
      <c r="R25" s="13"/>
    </row>
    <row r="26" spans="5:25" ht="15.75" thickBot="1" x14ac:dyDescent="0.3">
      <c r="E26" s="1" t="s">
        <v>32</v>
      </c>
      <c r="F26" s="2">
        <v>30</v>
      </c>
      <c r="G26" s="2">
        <v>9</v>
      </c>
      <c r="H26" s="2">
        <f t="shared" ref="H26" si="15">F26-G26</f>
        <v>21</v>
      </c>
      <c r="I26" s="2">
        <v>1</v>
      </c>
      <c r="J26" s="2">
        <f t="shared" ref="J26" si="16">H26*I26</f>
        <v>21</v>
      </c>
      <c r="K26" s="2">
        <v>0</v>
      </c>
      <c r="L26" s="2">
        <f t="shared" ref="L26" si="17">J26-K26</f>
        <v>21</v>
      </c>
      <c r="M26" s="2">
        <v>8</v>
      </c>
      <c r="N26" s="2">
        <f t="shared" ref="N26" si="18">L26*M26</f>
        <v>168</v>
      </c>
      <c r="O26" s="11">
        <f>N26*75/100</f>
        <v>126</v>
      </c>
      <c r="P26" s="11">
        <f>O26/8</f>
        <v>15.75</v>
      </c>
      <c r="Q26" s="15"/>
      <c r="R26" s="14"/>
      <c r="S26" s="16" t="s">
        <v>46</v>
      </c>
      <c r="T26" s="17" t="s">
        <v>35</v>
      </c>
      <c r="U26" s="17" t="s">
        <v>36</v>
      </c>
      <c r="V26" s="17" t="s">
        <v>37</v>
      </c>
      <c r="W26" s="17" t="s">
        <v>47</v>
      </c>
    </row>
    <row r="27" spans="5:25" ht="26.25" thickBot="1" x14ac:dyDescent="0.3">
      <c r="E27" s="1" t="s">
        <v>0</v>
      </c>
      <c r="F27" s="2">
        <v>31</v>
      </c>
      <c r="G27" s="2">
        <v>13</v>
      </c>
      <c r="H27" s="2">
        <f>F27-G27</f>
        <v>18</v>
      </c>
      <c r="I27" s="2">
        <v>1</v>
      </c>
      <c r="J27" s="2">
        <f>H27*I27</f>
        <v>18</v>
      </c>
      <c r="K27" s="2">
        <v>0</v>
      </c>
      <c r="L27" s="2">
        <f>J27-K27</f>
        <v>18</v>
      </c>
      <c r="M27" s="2">
        <v>8</v>
      </c>
      <c r="N27" s="2">
        <f>L27*M27</f>
        <v>144</v>
      </c>
      <c r="O27" s="11">
        <f t="shared" ref="O27:O34" si="19">N27*75/100</f>
        <v>108</v>
      </c>
      <c r="P27" s="11">
        <f t="shared" ref="P27:P34" si="20">O27/8</f>
        <v>13.5</v>
      </c>
      <c r="Q27" s="15"/>
      <c r="R27" s="14"/>
      <c r="S27" s="37" t="s">
        <v>48</v>
      </c>
      <c r="T27" s="23">
        <f>U27*8</f>
        <v>304</v>
      </c>
      <c r="U27" s="23">
        <v>38</v>
      </c>
      <c r="V27" s="20" t="s">
        <v>59</v>
      </c>
      <c r="W27" s="25">
        <f>U27/$P$18</f>
        <v>0.15447154471544716</v>
      </c>
    </row>
    <row r="28" spans="5:25" ht="26.25" thickBot="1" x14ac:dyDescent="0.3">
      <c r="E28" s="1" t="s">
        <v>1</v>
      </c>
      <c r="F28" s="2">
        <v>30</v>
      </c>
      <c r="G28" s="2">
        <v>10</v>
      </c>
      <c r="H28" s="2">
        <f t="shared" ref="H28:H34" si="21">F28-G28</f>
        <v>20</v>
      </c>
      <c r="I28" s="2">
        <v>1</v>
      </c>
      <c r="J28" s="2">
        <f t="shared" ref="J28:J34" si="22">H28*I28</f>
        <v>20</v>
      </c>
      <c r="K28" s="2">
        <v>0</v>
      </c>
      <c r="L28" s="2">
        <f t="shared" ref="L28:L34" si="23">J28-K28</f>
        <v>20</v>
      </c>
      <c r="M28" s="2">
        <v>8</v>
      </c>
      <c r="N28" s="2">
        <f t="shared" ref="N28:N34" si="24">L28*M28</f>
        <v>160</v>
      </c>
      <c r="O28" s="11">
        <f t="shared" si="19"/>
        <v>120</v>
      </c>
      <c r="P28" s="11">
        <f t="shared" si="20"/>
        <v>15</v>
      </c>
      <c r="Q28" s="15"/>
      <c r="R28" s="14"/>
      <c r="S28" s="37" t="s">
        <v>49</v>
      </c>
      <c r="T28" s="23">
        <f t="shared" ref="T28:T33" si="25">U28*8</f>
        <v>64</v>
      </c>
      <c r="U28" s="23">
        <v>8</v>
      </c>
      <c r="V28" s="19" t="s">
        <v>62</v>
      </c>
      <c r="W28" s="25">
        <f t="shared" ref="W28:W33" si="26">U28/$P$18</f>
        <v>3.2520325203252036E-2</v>
      </c>
    </row>
    <row r="29" spans="5:25" ht="26.25" thickBot="1" x14ac:dyDescent="0.3">
      <c r="E29" s="1" t="s">
        <v>2</v>
      </c>
      <c r="F29" s="2">
        <v>31</v>
      </c>
      <c r="G29" s="2">
        <v>8</v>
      </c>
      <c r="H29" s="2">
        <f t="shared" si="21"/>
        <v>23</v>
      </c>
      <c r="I29" s="2">
        <v>1</v>
      </c>
      <c r="J29" s="2">
        <f t="shared" si="22"/>
        <v>23</v>
      </c>
      <c r="K29" s="2">
        <v>0</v>
      </c>
      <c r="L29" s="2">
        <f t="shared" si="23"/>
        <v>23</v>
      </c>
      <c r="M29" s="2">
        <v>8</v>
      </c>
      <c r="N29" s="2">
        <f t="shared" si="24"/>
        <v>184</v>
      </c>
      <c r="O29" s="11">
        <f t="shared" si="19"/>
        <v>138</v>
      </c>
      <c r="P29" s="11">
        <f t="shared" si="20"/>
        <v>17.25</v>
      </c>
      <c r="Q29" s="15"/>
      <c r="R29" s="14"/>
      <c r="S29" s="37" t="s">
        <v>50</v>
      </c>
      <c r="T29" s="23">
        <f t="shared" si="25"/>
        <v>64</v>
      </c>
      <c r="U29" s="23">
        <v>8</v>
      </c>
      <c r="V29" s="19" t="s">
        <v>61</v>
      </c>
      <c r="W29" s="25">
        <f t="shared" si="26"/>
        <v>3.2520325203252036E-2</v>
      </c>
      <c r="Y29" s="36"/>
    </row>
    <row r="30" spans="5:25" ht="26.25" thickBot="1" x14ac:dyDescent="0.3">
      <c r="E30" s="1" t="s">
        <v>3</v>
      </c>
      <c r="F30" s="2">
        <v>31</v>
      </c>
      <c r="G30" s="2">
        <v>9</v>
      </c>
      <c r="H30" s="2">
        <f t="shared" si="21"/>
        <v>22</v>
      </c>
      <c r="I30" s="2">
        <v>1</v>
      </c>
      <c r="J30" s="2">
        <f t="shared" si="22"/>
        <v>22</v>
      </c>
      <c r="K30" s="2">
        <v>0</v>
      </c>
      <c r="L30" s="2">
        <f t="shared" si="23"/>
        <v>22</v>
      </c>
      <c r="M30" s="2">
        <v>8</v>
      </c>
      <c r="N30" s="2">
        <f t="shared" si="24"/>
        <v>176</v>
      </c>
      <c r="O30" s="11">
        <f t="shared" si="19"/>
        <v>132</v>
      </c>
      <c r="P30" s="11">
        <f t="shared" si="20"/>
        <v>16.5</v>
      </c>
      <c r="Q30" s="15"/>
      <c r="R30" s="14"/>
      <c r="S30" s="37" t="s">
        <v>51</v>
      </c>
      <c r="T30" s="23">
        <f t="shared" si="25"/>
        <v>64</v>
      </c>
      <c r="U30" s="23">
        <v>8</v>
      </c>
      <c r="V30" s="19" t="s">
        <v>61</v>
      </c>
      <c r="W30" s="25">
        <f t="shared" si="26"/>
        <v>3.2520325203252036E-2</v>
      </c>
      <c r="Y30" s="36"/>
    </row>
    <row r="31" spans="5:25" ht="26.25" thickBot="1" x14ac:dyDescent="0.3">
      <c r="E31" s="1" t="s">
        <v>4</v>
      </c>
      <c r="F31" s="2">
        <v>30</v>
      </c>
      <c r="G31" s="2">
        <v>9</v>
      </c>
      <c r="H31" s="2">
        <f t="shared" si="21"/>
        <v>21</v>
      </c>
      <c r="I31" s="2">
        <v>1</v>
      </c>
      <c r="J31" s="2">
        <f t="shared" si="22"/>
        <v>21</v>
      </c>
      <c r="K31" s="2">
        <v>0</v>
      </c>
      <c r="L31" s="2">
        <f t="shared" si="23"/>
        <v>21</v>
      </c>
      <c r="M31" s="2">
        <v>8</v>
      </c>
      <c r="N31" s="2">
        <f t="shared" si="24"/>
        <v>168</v>
      </c>
      <c r="O31" s="11">
        <f t="shared" si="19"/>
        <v>126</v>
      </c>
      <c r="P31" s="11">
        <f t="shared" si="20"/>
        <v>15.75</v>
      </c>
      <c r="Q31" s="15"/>
      <c r="R31" s="14"/>
      <c r="S31" s="37" t="s">
        <v>52</v>
      </c>
      <c r="T31" s="23">
        <f t="shared" si="25"/>
        <v>64</v>
      </c>
      <c r="U31" s="23">
        <v>8</v>
      </c>
      <c r="V31" s="19" t="s">
        <v>61</v>
      </c>
      <c r="W31" s="25">
        <f t="shared" si="26"/>
        <v>3.2520325203252036E-2</v>
      </c>
      <c r="Y31" s="39"/>
    </row>
    <row r="32" spans="5:25" ht="26.25" thickBot="1" x14ac:dyDescent="0.3">
      <c r="E32" s="1" t="s">
        <v>5</v>
      </c>
      <c r="F32" s="2">
        <v>31</v>
      </c>
      <c r="G32" s="2">
        <v>9</v>
      </c>
      <c r="H32" s="2">
        <f t="shared" si="21"/>
        <v>22</v>
      </c>
      <c r="I32" s="2">
        <v>1</v>
      </c>
      <c r="J32" s="2">
        <f t="shared" si="22"/>
        <v>22</v>
      </c>
      <c r="K32" s="2">
        <v>0</v>
      </c>
      <c r="L32" s="2">
        <f t="shared" si="23"/>
        <v>22</v>
      </c>
      <c r="M32" s="2">
        <v>8</v>
      </c>
      <c r="N32" s="2">
        <f t="shared" si="24"/>
        <v>176</v>
      </c>
      <c r="O32" s="11">
        <f t="shared" si="19"/>
        <v>132</v>
      </c>
      <c r="P32" s="11">
        <f t="shared" si="20"/>
        <v>16.5</v>
      </c>
      <c r="Q32" s="15"/>
      <c r="R32" s="14"/>
      <c r="S32" s="37" t="s">
        <v>55</v>
      </c>
      <c r="T32" s="23">
        <f t="shared" si="25"/>
        <v>756</v>
      </c>
      <c r="U32" s="23">
        <v>94.5</v>
      </c>
      <c r="V32" s="19" t="s">
        <v>60</v>
      </c>
      <c r="W32" s="25">
        <f t="shared" si="26"/>
        <v>0.38414634146341464</v>
      </c>
    </row>
    <row r="33" spans="5:23" ht="26.25" thickBot="1" x14ac:dyDescent="0.3">
      <c r="E33" s="1" t="s">
        <v>6</v>
      </c>
      <c r="F33" s="2">
        <v>30</v>
      </c>
      <c r="G33" s="2">
        <v>11</v>
      </c>
      <c r="H33" s="2">
        <f t="shared" si="21"/>
        <v>19</v>
      </c>
      <c r="I33" s="2">
        <v>1</v>
      </c>
      <c r="J33" s="2">
        <f t="shared" si="22"/>
        <v>19</v>
      </c>
      <c r="K33" s="2">
        <v>0</v>
      </c>
      <c r="L33" s="2">
        <f t="shared" si="23"/>
        <v>19</v>
      </c>
      <c r="M33" s="2">
        <v>8</v>
      </c>
      <c r="N33" s="2">
        <f t="shared" si="24"/>
        <v>152</v>
      </c>
      <c r="O33" s="11">
        <f t="shared" si="19"/>
        <v>114</v>
      </c>
      <c r="P33" s="11">
        <f t="shared" si="20"/>
        <v>14.25</v>
      </c>
      <c r="Q33" s="15"/>
      <c r="R33" s="14"/>
      <c r="S33" s="37" t="s">
        <v>53</v>
      </c>
      <c r="T33" s="23">
        <f t="shared" si="25"/>
        <v>716</v>
      </c>
      <c r="U33" s="23">
        <v>89.5</v>
      </c>
      <c r="V33" s="19" t="s">
        <v>59</v>
      </c>
      <c r="W33" s="25">
        <f t="shared" si="26"/>
        <v>0.36382113821138212</v>
      </c>
    </row>
    <row r="34" spans="5:23" ht="15.75" thickBot="1" x14ac:dyDescent="0.3">
      <c r="E34" s="1" t="s">
        <v>7</v>
      </c>
      <c r="F34" s="2">
        <v>31</v>
      </c>
      <c r="G34" s="2">
        <v>12</v>
      </c>
      <c r="H34" s="2">
        <f t="shared" si="21"/>
        <v>19</v>
      </c>
      <c r="I34" s="2">
        <v>1</v>
      </c>
      <c r="J34" s="2">
        <f t="shared" si="22"/>
        <v>19</v>
      </c>
      <c r="K34" s="2">
        <v>0</v>
      </c>
      <c r="L34" s="2">
        <f t="shared" si="23"/>
        <v>19</v>
      </c>
      <c r="M34" s="2">
        <v>8</v>
      </c>
      <c r="N34" s="2">
        <f t="shared" si="24"/>
        <v>152</v>
      </c>
      <c r="O34" s="11">
        <f t="shared" si="19"/>
        <v>114</v>
      </c>
      <c r="P34" s="11">
        <f t="shared" si="20"/>
        <v>14.25</v>
      </c>
      <c r="Q34" s="15"/>
      <c r="R34" s="14"/>
      <c r="S34" s="21" t="s">
        <v>31</v>
      </c>
      <c r="T34" s="24">
        <f>SUM(T27:T33)</f>
        <v>2032</v>
      </c>
      <c r="U34" s="24">
        <f>SUM(U27:U33)</f>
        <v>254</v>
      </c>
      <c r="V34" s="22" t="s">
        <v>59</v>
      </c>
      <c r="W34" s="25">
        <f>U34/$P$18</f>
        <v>1.032520325203252</v>
      </c>
    </row>
    <row r="35" spans="5:23" ht="15.75" thickBot="1" x14ac:dyDescent="0.3">
      <c r="E35" s="40" t="s">
        <v>42</v>
      </c>
      <c r="F35" s="41"/>
      <c r="G35" s="41"/>
      <c r="H35" s="41"/>
      <c r="I35" s="41"/>
      <c r="J35" s="41"/>
      <c r="K35" s="41"/>
      <c r="L35" s="41"/>
      <c r="M35" s="41"/>
      <c r="N35" s="42"/>
      <c r="O35" s="5" t="s">
        <v>38</v>
      </c>
      <c r="P35" s="11"/>
      <c r="Q35" s="15"/>
      <c r="R35" s="14"/>
    </row>
    <row r="36" spans="5:23" ht="15.75" thickBot="1" x14ac:dyDescent="0.3">
      <c r="E36" s="1" t="s">
        <v>8</v>
      </c>
      <c r="F36" s="2">
        <v>31</v>
      </c>
      <c r="G36" s="2">
        <v>9</v>
      </c>
      <c r="H36" s="2">
        <f t="shared" ref="H36:H39" si="27">F36-G36</f>
        <v>22</v>
      </c>
      <c r="I36" s="2">
        <v>1</v>
      </c>
      <c r="J36" s="2">
        <f t="shared" ref="J36:J38" si="28">H36*I36</f>
        <v>22</v>
      </c>
      <c r="K36" s="2">
        <v>0</v>
      </c>
      <c r="L36" s="2">
        <f t="shared" ref="L36:L38" si="29">J36-K36</f>
        <v>22</v>
      </c>
      <c r="M36" s="2">
        <v>8</v>
      </c>
      <c r="N36" s="2">
        <f t="shared" ref="N36:N38" si="30">L36*M36</f>
        <v>176</v>
      </c>
      <c r="O36" s="11">
        <f>N36*25/100</f>
        <v>44</v>
      </c>
      <c r="P36" s="11">
        <f t="shared" ref="P36:P38" si="31">O36/8</f>
        <v>5.5</v>
      </c>
      <c r="Q36" s="15"/>
      <c r="R36" s="14"/>
    </row>
    <row r="37" spans="5:23" ht="15.75" thickBot="1" x14ac:dyDescent="0.3">
      <c r="E37" s="1" t="s">
        <v>9</v>
      </c>
      <c r="F37" s="2">
        <v>29</v>
      </c>
      <c r="G37" s="2">
        <v>11</v>
      </c>
      <c r="H37" s="2">
        <f t="shared" si="27"/>
        <v>18</v>
      </c>
      <c r="I37" s="2">
        <v>1</v>
      </c>
      <c r="J37" s="2">
        <f t="shared" si="28"/>
        <v>18</v>
      </c>
      <c r="K37" s="2">
        <v>0</v>
      </c>
      <c r="L37" s="2">
        <f t="shared" si="29"/>
        <v>18</v>
      </c>
      <c r="M37" s="2">
        <v>8</v>
      </c>
      <c r="N37" s="2">
        <f t="shared" si="30"/>
        <v>144</v>
      </c>
      <c r="O37" s="11">
        <f t="shared" ref="O37:O38" si="32">N37*25/100</f>
        <v>36</v>
      </c>
      <c r="P37" s="11">
        <f t="shared" si="31"/>
        <v>4.5</v>
      </c>
      <c r="Q37" s="15"/>
      <c r="R37" s="14"/>
      <c r="T37" s="36"/>
      <c r="U37" s="36"/>
    </row>
    <row r="38" spans="5:23" ht="15.75" thickBot="1" x14ac:dyDescent="0.3">
      <c r="E38" s="1" t="s">
        <v>10</v>
      </c>
      <c r="F38" s="2">
        <v>31</v>
      </c>
      <c r="G38" s="2">
        <v>10</v>
      </c>
      <c r="H38" s="2">
        <f t="shared" si="27"/>
        <v>21</v>
      </c>
      <c r="I38" s="2">
        <v>1</v>
      </c>
      <c r="J38" s="2">
        <f t="shared" si="28"/>
        <v>21</v>
      </c>
      <c r="K38" s="2">
        <v>0</v>
      </c>
      <c r="L38" s="2">
        <f t="shared" si="29"/>
        <v>21</v>
      </c>
      <c r="M38" s="2">
        <v>8</v>
      </c>
      <c r="N38" s="2">
        <f t="shared" si="30"/>
        <v>168</v>
      </c>
      <c r="O38" s="11">
        <f t="shared" si="32"/>
        <v>42</v>
      </c>
      <c r="P38" s="11">
        <f t="shared" si="31"/>
        <v>5.25</v>
      </c>
      <c r="Q38" s="15"/>
      <c r="R38" s="14"/>
    </row>
    <row r="39" spans="5:23" ht="15.75" thickBot="1" x14ac:dyDescent="0.3">
      <c r="E39" s="1" t="s">
        <v>31</v>
      </c>
      <c r="F39" s="2">
        <f>SUM(F26:F38)</f>
        <v>366</v>
      </c>
      <c r="G39" s="2">
        <f>SUM(G26:G38)</f>
        <v>120</v>
      </c>
      <c r="H39" s="2">
        <f t="shared" si="27"/>
        <v>246</v>
      </c>
      <c r="I39" s="2">
        <v>1</v>
      </c>
      <c r="J39" s="2">
        <f>SUM(J26:J38)</f>
        <v>246</v>
      </c>
      <c r="K39" s="2">
        <f>SUM(K26:K38)</f>
        <v>0</v>
      </c>
      <c r="L39" s="2">
        <f>SUM(L26:L38)</f>
        <v>246</v>
      </c>
      <c r="M39" s="2">
        <v>8</v>
      </c>
      <c r="N39" s="2">
        <f>SUM(N26:N38)</f>
        <v>1968</v>
      </c>
      <c r="O39" s="11">
        <f>SUM(O26:O38)</f>
        <v>1232</v>
      </c>
      <c r="P39" s="11">
        <f>O39/8</f>
        <v>154</v>
      </c>
      <c r="Q39" s="15"/>
      <c r="R39" s="14"/>
      <c r="T39" s="36"/>
      <c r="U39" s="36"/>
      <c r="V39" s="10"/>
    </row>
    <row r="40" spans="5:23" x14ac:dyDescent="0.25">
      <c r="S40" s="36"/>
      <c r="T40" s="36"/>
      <c r="U40" s="36"/>
      <c r="V40" s="38"/>
      <c r="W40" s="36"/>
    </row>
    <row r="41" spans="5:23" x14ac:dyDescent="0.25">
      <c r="S41" s="36"/>
      <c r="U41" s="36"/>
      <c r="W41" s="36"/>
    </row>
    <row r="43" spans="5:23" x14ac:dyDescent="0.25">
      <c r="E43" s="43" t="s">
        <v>58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5:23" ht="15.75" thickBot="1" x14ac:dyDescent="0.3"/>
    <row r="45" spans="5:23" ht="38.25" x14ac:dyDescent="0.25">
      <c r="E45" s="3" t="s">
        <v>11</v>
      </c>
      <c r="F45" s="4" t="s">
        <v>12</v>
      </c>
      <c r="G45" s="4" t="s">
        <v>14</v>
      </c>
      <c r="H45" s="4" t="s">
        <v>16</v>
      </c>
      <c r="I45" s="4" t="s">
        <v>18</v>
      </c>
      <c r="J45" s="7" t="s">
        <v>20</v>
      </c>
      <c r="K45" s="7" t="s">
        <v>22</v>
      </c>
      <c r="L45" s="7" t="s">
        <v>24</v>
      </c>
      <c r="M45" s="7" t="s">
        <v>26</v>
      </c>
      <c r="N45" s="7" t="s">
        <v>28</v>
      </c>
      <c r="O45" s="7" t="s">
        <v>30</v>
      </c>
      <c r="P45" s="7" t="s">
        <v>33</v>
      </c>
    </row>
    <row r="46" spans="5:23" ht="15.75" thickBot="1" x14ac:dyDescent="0.3">
      <c r="E46" s="8"/>
      <c r="F46" s="5" t="s">
        <v>13</v>
      </c>
      <c r="G46" s="6" t="s">
        <v>15</v>
      </c>
      <c r="H46" s="5" t="s">
        <v>17</v>
      </c>
      <c r="I46" s="5" t="s">
        <v>19</v>
      </c>
      <c r="J46" s="5" t="s">
        <v>21</v>
      </c>
      <c r="K46" s="5" t="s">
        <v>23</v>
      </c>
      <c r="L46" s="5" t="s">
        <v>25</v>
      </c>
      <c r="M46" s="5" t="s">
        <v>27</v>
      </c>
      <c r="N46" s="5" t="s">
        <v>29</v>
      </c>
      <c r="O46" s="5" t="s">
        <v>38</v>
      </c>
      <c r="P46" s="5" t="s">
        <v>39</v>
      </c>
      <c r="Q46" s="12"/>
      <c r="R46" s="13"/>
    </row>
    <row r="47" spans="5:23" ht="15.75" thickBot="1" x14ac:dyDescent="0.3">
      <c r="E47" s="1" t="s">
        <v>32</v>
      </c>
      <c r="F47" s="2">
        <v>30</v>
      </c>
      <c r="G47" s="2">
        <v>9</v>
      </c>
      <c r="H47" s="2">
        <f t="shared" ref="H47" si="33">F47-G47</f>
        <v>21</v>
      </c>
      <c r="I47" s="2">
        <v>1</v>
      </c>
      <c r="J47" s="2">
        <f t="shared" ref="J47" si="34">H47*I47</f>
        <v>21</v>
      </c>
      <c r="K47" s="2">
        <v>0</v>
      </c>
      <c r="L47" s="2">
        <f t="shared" ref="L47" si="35">J47-K47</f>
        <v>21</v>
      </c>
      <c r="M47" s="2">
        <v>8</v>
      </c>
      <c r="N47" s="2">
        <f t="shared" ref="N47" si="36">L47*M47</f>
        <v>168</v>
      </c>
      <c r="O47" s="11">
        <f>N47*25/100</f>
        <v>42</v>
      </c>
      <c r="P47" s="11">
        <f>O47/8</f>
        <v>5.25</v>
      </c>
      <c r="Q47" s="15"/>
      <c r="R47" s="14"/>
      <c r="S47" s="16" t="s">
        <v>34</v>
      </c>
      <c r="T47" s="17" t="s">
        <v>35</v>
      </c>
      <c r="U47" s="17" t="s">
        <v>36</v>
      </c>
      <c r="V47" s="17" t="s">
        <v>37</v>
      </c>
      <c r="W47" s="17" t="s">
        <v>47</v>
      </c>
    </row>
    <row r="48" spans="5:23" ht="15.75" thickBot="1" x14ac:dyDescent="0.3">
      <c r="E48" s="1" t="s">
        <v>0</v>
      </c>
      <c r="F48" s="2">
        <v>31</v>
      </c>
      <c r="G48" s="2">
        <v>13</v>
      </c>
      <c r="H48" s="2">
        <f>F48-G48</f>
        <v>18</v>
      </c>
      <c r="I48" s="2">
        <v>1</v>
      </c>
      <c r="J48" s="2">
        <f>H48*I48</f>
        <v>18</v>
      </c>
      <c r="K48" s="2">
        <v>0</v>
      </c>
      <c r="L48" s="2">
        <f>J48-K48</f>
        <v>18</v>
      </c>
      <c r="M48" s="2">
        <v>8</v>
      </c>
      <c r="N48" s="2">
        <f>L48*M48</f>
        <v>144</v>
      </c>
      <c r="O48" s="11">
        <f t="shared" ref="O48:O55" si="37">N48*25/100</f>
        <v>36</v>
      </c>
      <c r="P48" s="11">
        <f t="shared" ref="P48:P55" si="38">O48/8</f>
        <v>4.5</v>
      </c>
      <c r="Q48" s="15"/>
      <c r="R48" s="14"/>
      <c r="S48" s="18" t="s">
        <v>43</v>
      </c>
      <c r="T48" s="23">
        <f>O47</f>
        <v>42</v>
      </c>
      <c r="U48" s="23">
        <f>P47</f>
        <v>5.25</v>
      </c>
      <c r="V48" s="20" t="s">
        <v>63</v>
      </c>
      <c r="W48" s="25">
        <f>U48/$P$18</f>
        <v>2.1341463414634148E-2</v>
      </c>
    </row>
    <row r="49" spans="5:23" ht="15.75" thickBot="1" x14ac:dyDescent="0.3">
      <c r="E49" s="1" t="s">
        <v>1</v>
      </c>
      <c r="F49" s="2">
        <v>30</v>
      </c>
      <c r="G49" s="2">
        <v>10</v>
      </c>
      <c r="H49" s="2">
        <f t="shared" ref="H49:H55" si="39">F49-G49</f>
        <v>20</v>
      </c>
      <c r="I49" s="2">
        <v>1</v>
      </c>
      <c r="J49" s="2">
        <f t="shared" ref="J49:J55" si="40">H49*I49</f>
        <v>20</v>
      </c>
      <c r="K49" s="2">
        <v>0</v>
      </c>
      <c r="L49" s="2">
        <f t="shared" ref="L49:L55" si="41">J49-K49</f>
        <v>20</v>
      </c>
      <c r="M49" s="2">
        <v>8</v>
      </c>
      <c r="N49" s="2">
        <f t="shared" ref="N49:N55" si="42">L49*M49</f>
        <v>160</v>
      </c>
      <c r="O49" s="11">
        <f t="shared" si="37"/>
        <v>40</v>
      </c>
      <c r="P49" s="11">
        <f t="shared" si="38"/>
        <v>5</v>
      </c>
      <c r="Q49" s="15"/>
      <c r="R49" s="14"/>
      <c r="S49" s="18" t="s">
        <v>44</v>
      </c>
      <c r="T49" s="23">
        <f>SUM(O48:O58)</f>
        <v>568</v>
      </c>
      <c r="U49" s="23">
        <f>SUM(P48:P58)</f>
        <v>71</v>
      </c>
      <c r="V49" s="19" t="s">
        <v>64</v>
      </c>
      <c r="W49" s="25">
        <f t="shared" ref="W49:W51" si="43">U49/$P$18</f>
        <v>0.2886178861788618</v>
      </c>
    </row>
    <row r="50" spans="5:23" ht="15.75" thickBot="1" x14ac:dyDescent="0.3">
      <c r="E50" s="1" t="s">
        <v>2</v>
      </c>
      <c r="F50" s="2">
        <v>31</v>
      </c>
      <c r="G50" s="2">
        <v>8</v>
      </c>
      <c r="H50" s="2">
        <f t="shared" si="39"/>
        <v>23</v>
      </c>
      <c r="I50" s="2">
        <v>1</v>
      </c>
      <c r="J50" s="2">
        <f t="shared" si="40"/>
        <v>23</v>
      </c>
      <c r="K50" s="2">
        <v>0</v>
      </c>
      <c r="L50" s="2">
        <f t="shared" si="41"/>
        <v>23</v>
      </c>
      <c r="M50" s="2">
        <v>8</v>
      </c>
      <c r="N50" s="2">
        <f t="shared" si="42"/>
        <v>184</v>
      </c>
      <c r="O50" s="11">
        <f t="shared" si="37"/>
        <v>46</v>
      </c>
      <c r="P50" s="11">
        <f t="shared" si="38"/>
        <v>5.75</v>
      </c>
      <c r="Q50" s="15"/>
      <c r="R50" s="14"/>
      <c r="S50" s="18" t="s">
        <v>45</v>
      </c>
      <c r="T50" s="23">
        <f>SUM(O59)</f>
        <v>126</v>
      </c>
      <c r="U50" s="23">
        <f>SUM(P59)</f>
        <v>15.75</v>
      </c>
      <c r="V50" s="19" t="s">
        <v>65</v>
      </c>
      <c r="W50" s="25">
        <f t="shared" si="43"/>
        <v>6.402439024390244E-2</v>
      </c>
    </row>
    <row r="51" spans="5:23" ht="15.75" thickBot="1" x14ac:dyDescent="0.3">
      <c r="E51" s="1" t="s">
        <v>3</v>
      </c>
      <c r="F51" s="2">
        <v>31</v>
      </c>
      <c r="G51" s="2">
        <v>9</v>
      </c>
      <c r="H51" s="2">
        <f t="shared" si="39"/>
        <v>22</v>
      </c>
      <c r="I51" s="2">
        <v>1</v>
      </c>
      <c r="J51" s="2">
        <f t="shared" si="40"/>
        <v>22</v>
      </c>
      <c r="K51" s="2">
        <v>0</v>
      </c>
      <c r="L51" s="2">
        <f t="shared" si="41"/>
        <v>22</v>
      </c>
      <c r="M51" s="2">
        <v>8</v>
      </c>
      <c r="N51" s="2">
        <f t="shared" si="42"/>
        <v>176</v>
      </c>
      <c r="O51" s="11">
        <f t="shared" si="37"/>
        <v>44</v>
      </c>
      <c r="P51" s="11">
        <f t="shared" si="38"/>
        <v>5.5</v>
      </c>
      <c r="Q51" s="15"/>
      <c r="R51" s="14"/>
      <c r="S51" s="21" t="s">
        <v>31</v>
      </c>
      <c r="T51" s="24">
        <f>SUM(T48:T50)</f>
        <v>736</v>
      </c>
      <c r="U51" s="24">
        <f>SUM(U48:U50)</f>
        <v>92</v>
      </c>
      <c r="V51" s="22" t="s">
        <v>59</v>
      </c>
      <c r="W51" s="25">
        <f t="shared" si="43"/>
        <v>0.37398373983739835</v>
      </c>
    </row>
    <row r="52" spans="5:23" ht="15.75" thickBot="1" x14ac:dyDescent="0.3">
      <c r="E52" s="1" t="s">
        <v>4</v>
      </c>
      <c r="F52" s="2">
        <v>30</v>
      </c>
      <c r="G52" s="2">
        <v>9</v>
      </c>
      <c r="H52" s="2">
        <f t="shared" si="39"/>
        <v>21</v>
      </c>
      <c r="I52" s="2">
        <v>1</v>
      </c>
      <c r="J52" s="2">
        <f t="shared" si="40"/>
        <v>21</v>
      </c>
      <c r="K52" s="2">
        <v>0</v>
      </c>
      <c r="L52" s="2">
        <f t="shared" si="41"/>
        <v>21</v>
      </c>
      <c r="M52" s="2">
        <v>8</v>
      </c>
      <c r="N52" s="2">
        <f t="shared" si="42"/>
        <v>168</v>
      </c>
      <c r="O52" s="11">
        <f t="shared" si="37"/>
        <v>42</v>
      </c>
      <c r="P52" s="11">
        <f t="shared" si="38"/>
        <v>5.25</v>
      </c>
      <c r="Q52" s="15"/>
      <c r="R52" s="14"/>
    </row>
    <row r="53" spans="5:23" ht="15.75" thickBot="1" x14ac:dyDescent="0.3">
      <c r="E53" s="1" t="s">
        <v>5</v>
      </c>
      <c r="F53" s="2">
        <v>31</v>
      </c>
      <c r="G53" s="2">
        <v>9</v>
      </c>
      <c r="H53" s="2">
        <f t="shared" si="39"/>
        <v>22</v>
      </c>
      <c r="I53" s="2">
        <v>1</v>
      </c>
      <c r="J53" s="2">
        <f t="shared" si="40"/>
        <v>22</v>
      </c>
      <c r="K53" s="2">
        <v>0</v>
      </c>
      <c r="L53" s="2">
        <f t="shared" si="41"/>
        <v>22</v>
      </c>
      <c r="M53" s="2">
        <v>8</v>
      </c>
      <c r="N53" s="2">
        <f t="shared" si="42"/>
        <v>176</v>
      </c>
      <c r="O53" s="11">
        <f t="shared" si="37"/>
        <v>44</v>
      </c>
      <c r="P53" s="11">
        <f t="shared" si="38"/>
        <v>5.5</v>
      </c>
      <c r="Q53" s="15"/>
      <c r="R53" s="14"/>
    </row>
    <row r="54" spans="5:23" ht="15.75" thickBot="1" x14ac:dyDescent="0.3">
      <c r="E54" s="1" t="s">
        <v>6</v>
      </c>
      <c r="F54" s="2">
        <v>30</v>
      </c>
      <c r="G54" s="2">
        <v>11</v>
      </c>
      <c r="H54" s="2">
        <f t="shared" si="39"/>
        <v>19</v>
      </c>
      <c r="I54" s="2">
        <v>1</v>
      </c>
      <c r="J54" s="2">
        <f t="shared" si="40"/>
        <v>19</v>
      </c>
      <c r="K54" s="2">
        <v>0</v>
      </c>
      <c r="L54" s="2">
        <f t="shared" si="41"/>
        <v>19</v>
      </c>
      <c r="M54" s="2">
        <v>8</v>
      </c>
      <c r="N54" s="2">
        <f t="shared" si="42"/>
        <v>152</v>
      </c>
      <c r="O54" s="11">
        <f t="shared" si="37"/>
        <v>38</v>
      </c>
      <c r="P54" s="11">
        <f t="shared" si="38"/>
        <v>4.75</v>
      </c>
      <c r="Q54" s="15"/>
      <c r="R54" s="14"/>
    </row>
    <row r="55" spans="5:23" ht="15.75" thickBot="1" x14ac:dyDescent="0.3">
      <c r="E55" s="1" t="s">
        <v>7</v>
      </c>
      <c r="F55" s="2">
        <v>31</v>
      </c>
      <c r="G55" s="2">
        <v>12</v>
      </c>
      <c r="H55" s="2">
        <f t="shared" si="39"/>
        <v>19</v>
      </c>
      <c r="I55" s="2">
        <v>1</v>
      </c>
      <c r="J55" s="2">
        <f t="shared" si="40"/>
        <v>19</v>
      </c>
      <c r="K55" s="2">
        <v>0</v>
      </c>
      <c r="L55" s="2">
        <f t="shared" si="41"/>
        <v>19</v>
      </c>
      <c r="M55" s="2">
        <v>8</v>
      </c>
      <c r="N55" s="2">
        <f t="shared" si="42"/>
        <v>152</v>
      </c>
      <c r="O55" s="11">
        <f t="shared" si="37"/>
        <v>38</v>
      </c>
      <c r="P55" s="11">
        <f t="shared" si="38"/>
        <v>4.75</v>
      </c>
      <c r="Q55" s="15"/>
      <c r="R55" s="14"/>
    </row>
    <row r="56" spans="5:23" ht="15.75" thickBot="1" x14ac:dyDescent="0.3">
      <c r="E56" s="40" t="s">
        <v>54</v>
      </c>
      <c r="F56" s="41"/>
      <c r="G56" s="41"/>
      <c r="H56" s="41"/>
      <c r="I56" s="41"/>
      <c r="J56" s="41"/>
      <c r="K56" s="41"/>
      <c r="L56" s="41"/>
      <c r="M56" s="41"/>
      <c r="N56" s="42"/>
      <c r="O56" s="5" t="s">
        <v>41</v>
      </c>
      <c r="P56" s="11"/>
      <c r="Q56" s="15"/>
      <c r="R56" s="14"/>
    </row>
    <row r="57" spans="5:23" ht="15.75" thickBot="1" x14ac:dyDescent="0.3">
      <c r="E57" s="1" t="s">
        <v>8</v>
      </c>
      <c r="F57" s="2">
        <v>31</v>
      </c>
      <c r="G57" s="2">
        <v>9</v>
      </c>
      <c r="H57" s="2">
        <f t="shared" ref="H57:H60" si="44">F57-G57</f>
        <v>22</v>
      </c>
      <c r="I57" s="2">
        <v>1</v>
      </c>
      <c r="J57" s="2">
        <f t="shared" ref="J57:J59" si="45">H57*I57</f>
        <v>22</v>
      </c>
      <c r="K57" s="2">
        <v>0</v>
      </c>
      <c r="L57" s="2">
        <f t="shared" ref="L57:L59" si="46">J57-K57</f>
        <v>22</v>
      </c>
      <c r="M57" s="2">
        <v>8</v>
      </c>
      <c r="N57" s="2">
        <f t="shared" ref="N57:N59" si="47">L57*M57</f>
        <v>176</v>
      </c>
      <c r="O57" s="11">
        <f>N57*75/100</f>
        <v>132</v>
      </c>
      <c r="P57" s="11">
        <f t="shared" ref="P57:P59" si="48">O57/8</f>
        <v>16.5</v>
      </c>
      <c r="Q57" s="15"/>
      <c r="R57" s="14"/>
    </row>
    <row r="58" spans="5:23" ht="15.75" thickBot="1" x14ac:dyDescent="0.3">
      <c r="E58" s="1" t="s">
        <v>9</v>
      </c>
      <c r="F58" s="2">
        <v>29</v>
      </c>
      <c r="G58" s="2">
        <v>11</v>
      </c>
      <c r="H58" s="2">
        <f t="shared" si="44"/>
        <v>18</v>
      </c>
      <c r="I58" s="2">
        <v>1</v>
      </c>
      <c r="J58" s="2">
        <f t="shared" si="45"/>
        <v>18</v>
      </c>
      <c r="K58" s="2">
        <v>0</v>
      </c>
      <c r="L58" s="2">
        <f t="shared" si="46"/>
        <v>18</v>
      </c>
      <c r="M58" s="2">
        <v>8</v>
      </c>
      <c r="N58" s="2">
        <f t="shared" si="47"/>
        <v>144</v>
      </c>
      <c r="O58" s="11">
        <f t="shared" ref="O58:O59" si="49">N58*75/100</f>
        <v>108</v>
      </c>
      <c r="P58" s="11">
        <f t="shared" si="48"/>
        <v>13.5</v>
      </c>
      <c r="Q58" s="15"/>
      <c r="R58" s="14"/>
    </row>
    <row r="59" spans="5:23" ht="15.75" thickBot="1" x14ac:dyDescent="0.3">
      <c r="E59" s="1" t="s">
        <v>10</v>
      </c>
      <c r="F59" s="2">
        <v>31</v>
      </c>
      <c r="G59" s="2">
        <v>10</v>
      </c>
      <c r="H59" s="2">
        <f t="shared" si="44"/>
        <v>21</v>
      </c>
      <c r="I59" s="2">
        <v>1</v>
      </c>
      <c r="J59" s="2">
        <f t="shared" si="45"/>
        <v>21</v>
      </c>
      <c r="K59" s="2">
        <v>0</v>
      </c>
      <c r="L59" s="2">
        <f t="shared" si="46"/>
        <v>21</v>
      </c>
      <c r="M59" s="2">
        <v>8</v>
      </c>
      <c r="N59" s="2">
        <f t="shared" si="47"/>
        <v>168</v>
      </c>
      <c r="O59" s="11">
        <f t="shared" si="49"/>
        <v>126</v>
      </c>
      <c r="P59" s="11">
        <f t="shared" si="48"/>
        <v>15.75</v>
      </c>
      <c r="Q59" s="15"/>
      <c r="R59" s="14"/>
    </row>
    <row r="60" spans="5:23" ht="15.75" thickBot="1" x14ac:dyDescent="0.3">
      <c r="E60" s="1" t="s">
        <v>31</v>
      </c>
      <c r="F60" s="2">
        <f>SUM(F47:F59)</f>
        <v>366</v>
      </c>
      <c r="G60" s="2">
        <f>SUM(G47:G59)</f>
        <v>120</v>
      </c>
      <c r="H60" s="2">
        <f t="shared" si="44"/>
        <v>246</v>
      </c>
      <c r="I60" s="2">
        <v>1</v>
      </c>
      <c r="J60" s="2">
        <f>SUM(J47:J59)</f>
        <v>246</v>
      </c>
      <c r="K60" s="2">
        <f>SUM(K47:K59)</f>
        <v>0</v>
      </c>
      <c r="L60" s="2">
        <f>SUM(L47:L59)</f>
        <v>246</v>
      </c>
      <c r="M60" s="2">
        <v>8</v>
      </c>
      <c r="N60" s="2">
        <f>SUM(N47:N59)</f>
        <v>1968</v>
      </c>
      <c r="O60" s="11">
        <f>SUM(O47:O59)</f>
        <v>736</v>
      </c>
      <c r="P60" s="11">
        <f>O60/8</f>
        <v>92</v>
      </c>
      <c r="Q60" s="15"/>
      <c r="R60" s="14"/>
    </row>
  </sheetData>
  <mergeCells count="5">
    <mergeCell ref="E35:N35"/>
    <mergeCell ref="E56:N56"/>
    <mergeCell ref="E2:P2"/>
    <mergeCell ref="E22:P22"/>
    <mergeCell ref="E43:P4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Oliozi</dc:creator>
  <cp:lastModifiedBy>Lucas Meirelles</cp:lastModifiedBy>
  <dcterms:created xsi:type="dcterms:W3CDTF">2021-04-13T19:15:43Z</dcterms:created>
  <dcterms:modified xsi:type="dcterms:W3CDTF">2024-06-20T14:41:14Z</dcterms:modified>
</cp:coreProperties>
</file>